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TV HĐ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6" i="1"/>
  <c r="F66" i="1"/>
  <c r="E66" i="1"/>
  <c r="D66" i="1"/>
  <c r="C66" i="1"/>
  <c r="G59" i="1"/>
  <c r="F59" i="1"/>
  <c r="E59" i="1"/>
  <c r="D59" i="1"/>
  <c r="C59" i="1"/>
  <c r="G58" i="1"/>
  <c r="F58" i="1"/>
  <c r="E58" i="1"/>
  <c r="D58" i="1"/>
  <c r="C58" i="1"/>
  <c r="G51" i="1"/>
  <c r="F51" i="1"/>
  <c r="E51" i="1"/>
  <c r="D51" i="1"/>
  <c r="C51" i="1"/>
  <c r="G46" i="1"/>
  <c r="F46" i="1"/>
  <c r="E46" i="1"/>
  <c r="D46" i="1"/>
  <c r="C46" i="1"/>
  <c r="G33" i="1"/>
  <c r="F33" i="1"/>
  <c r="E33" i="1"/>
  <c r="D33" i="1"/>
  <c r="C33" i="1"/>
  <c r="G30" i="1"/>
  <c r="F30" i="1"/>
  <c r="E30" i="1"/>
  <c r="D30" i="1"/>
  <c r="C30" i="1"/>
  <c r="G29" i="1"/>
  <c r="F29" i="1"/>
  <c r="E29" i="1"/>
  <c r="D29" i="1"/>
  <c r="C29" i="1"/>
  <c r="G25" i="1"/>
  <c r="F25" i="1"/>
  <c r="E25" i="1"/>
  <c r="D25" i="1"/>
  <c r="C25" i="1"/>
  <c r="D24" i="1"/>
  <c r="E24" i="1"/>
  <c r="F24" i="1"/>
  <c r="G24" i="1"/>
  <c r="C24" i="1"/>
  <c r="G17" i="1"/>
  <c r="F17" i="1"/>
  <c r="E17" i="1"/>
  <c r="D17" i="1"/>
  <c r="C17" i="1"/>
  <c r="G16" i="1"/>
  <c r="F16" i="1"/>
  <c r="E16" i="1"/>
  <c r="D16" i="1"/>
  <c r="C16" i="1"/>
  <c r="G10" i="1"/>
  <c r="F10" i="1"/>
  <c r="E10" i="1"/>
  <c r="D10" i="1"/>
  <c r="C10" i="1"/>
  <c r="C9" i="1" l="1"/>
  <c r="D9" i="1"/>
  <c r="G9" i="1"/>
  <c r="F9" i="1"/>
  <c r="E9" i="1"/>
</calcChain>
</file>

<file path=xl/sharedStrings.xml><?xml version="1.0" encoding="utf-8"?>
<sst xmlns="http://schemas.openxmlformats.org/spreadsheetml/2006/main" count="75" uniqueCount="72">
  <si>
    <t>STT</t>
  </si>
  <si>
    <t>An Giang</t>
  </si>
  <si>
    <t>Bà  Rịa - Vũng Tàu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</si>
  <si>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</si>
  <si>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</si>
  <si>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</si>
  <si>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</si>
  <si>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</si>
  <si>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</si>
  <si>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</si>
  <si>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Phước</t>
  </si>
  <si>
    <t>Bình Thuận</t>
  </si>
  <si>
    <t>Cà Mau</t>
  </si>
  <si>
    <t>Cao Bằng</t>
  </si>
  <si>
    <t>Đắk Lắk</t>
  </si>
  <si>
    <t>Cần Thơ</t>
  </si>
  <si>
    <t>Đà Nẵng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</si>
  <si>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</si>
  <si>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</si>
  <si>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</si>
  <si>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</si>
  <si>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</si>
  <si>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</si>
  <si>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</si>
  <si>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</si>
  <si>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</si>
  <si>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</si>
  <si>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</si>
  <si>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Hậu Giang</t>
  </si>
  <si>
    <t>Hòa Bình</t>
  </si>
  <si>
    <t>Hưng Yên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</si>
  <si>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</si>
  <si>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</si>
  <si>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</si>
  <si>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</si>
  <si>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</si>
  <si>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</si>
  <si>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</si>
  <si>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</si>
  <si>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</si>
  <si>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</si>
  <si>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</si>
  <si>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</si>
  <si>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Thọ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</si>
  <si>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</si>
  <si>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</si>
  <si>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</si>
  <si>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</si>
  <si>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</si>
  <si>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</si>
  <si>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</si>
  <si>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</si>
  <si>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</si>
  <si>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</si>
  <si>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</si>
  <si>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 Huế</t>
  </si>
  <si>
    <t>Tiền Giang</t>
  </si>
  <si>
    <t>Trà Vinh</t>
  </si>
  <si>
    <t>Tuyên Quang</t>
  </si>
  <si>
    <t xml:space="preserve">Vĩnh Long </t>
  </si>
  <si>
    <t>Vĩnh Phúc</t>
  </si>
  <si>
    <t>Yên Bái</t>
  </si>
  <si>
    <t>Phú Yên</t>
  </si>
  <si>
    <t>Tổng</t>
  </si>
  <si>
    <t>BỘ TƯ PHÁP</t>
  </si>
  <si>
    <t>CỘNG HÒA XÃ HỘI CHỦ NGHĨA VIỆT NAM</t>
  </si>
  <si>
    <t>Độc lập – Tự do – Hạnh phúc</t>
  </si>
  <si>
    <t>Địa phương</t>
  </si>
  <si>
    <t>Không có số liệu cụ thể</t>
  </si>
  <si>
    <t>Thành phố Hồ Chí Minh</t>
  </si>
  <si>
    <t>Số lượng thành viên HĐPH PBGDPL địa phương</t>
  </si>
  <si>
    <r>
      <t xml:space="preserve">PHỤ LỤC IV
</t>
    </r>
    <r>
      <rPr>
        <b/>
        <sz val="13"/>
        <rFont val="Times New Roman"/>
        <family val="1"/>
      </rPr>
      <t>SỐ LƯỢNG THÀNH VIÊN HỘI ĐỒNG PHỐI HỢP PBGDPL Ở ĐỊA PHƯƠNG</t>
    </r>
    <r>
      <rPr>
        <b/>
        <sz val="14"/>
        <rFont val="Times New Roman"/>
        <family val="1"/>
      </rPr>
      <t xml:space="preserve">
</t>
    </r>
    <r>
      <rPr>
        <i/>
        <sz val="13"/>
        <rFont val="Times New Roman"/>
        <family val="1"/>
      </rPr>
      <t>(Kèm theo Báo cáo số 22/BC-BTP ngày 08 tháng 02 năm 2022 của Bộ Tư pháp)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</si>
</sst>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234846</xdr:colOff>
      <xdr:row>1</xdr:row>
      <xdr:rowOff>66675</xdr:rowOff>
    </xdr:from>
    <xdr:to>
      <xdr:col>1</xdr:col>
      <xdr:colOff>917678</xdr:colOff>
      <xdr:row>1</xdr:row>
      <xdr:rowOff>68263</xdr:rowOff>
    </xdr:to>
    <xdr:cxnSp macro="">
      <xdr:nvCxnSpPr>
        <xdr:cNvPr id="2" name="Straight Connector 1"/>
        <xdr:cNvCxnSpPr/>
      </xdr:nvCxnSpPr>
      <xdr:spPr>
        <a:xfrm>
          <a:off x="625371" y="304800"/>
          <a:ext cx="68283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192623</xdr:colOff>
      <xdr:row>2</xdr:row>
      <xdr:rowOff>66675</xdr:rowOff>
    </xdr:from>
    <xdr:to>
      <xdr:col>5</xdr:col>
      <xdr:colOff>550330</xdr:colOff>
      <xdr:row>2</xdr:row>
      <xdr:rowOff>68263</xdr:rowOff>
    </xdr:to>
    <xdr:cxnSp macro="">
      <xdr:nvCxnSpPr>
        <xdr:cNvPr id="3" name="Straight Connector 2"/>
        <xdr:cNvCxnSpPr/>
      </xdr:nvCxnSpPr>
      <xdr:spPr>
        <a:xfrm>
          <a:off x="3012023" y="542925"/>
          <a:ext cx="220555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52" workbookViewId="0">
      <selection activeCell="J8" sqref="J8"/>
    </sheetView>
  </sheetViews>
  <sheetFormatPr defaultRowHeight="15" x14ac:dyDescent="0.25"/>
  <cols>
    <col min="1" max="1" width="5.85546875" style="25" customWidth="1"/>
    <col min="2" max="2" width="22.42578125" customWidth="1"/>
    <col min="3" max="3" width="13.5703125" style="6" customWidth="1"/>
    <col min="4" max="4" width="12.85546875" style="6" customWidth="1"/>
    <col min="5" max="5" width="12.5703125" style="6" customWidth="1"/>
    <col min="6" max="6" width="13.42578125" style="6" customWidth="1"/>
    <col min="7" max="7" width="12.42578125" style="6" customWidth="1"/>
    <col min="8" max="12" width="9" style="6" customWidth="1"/>
  </cols>
  <sheetData>
    <row r="1" spans="1:12" s="7" customFormat="1" ht="18.75" customHeight="1" x14ac:dyDescent="0.3">
      <c r="A1" s="35" t="s">
        <v>64</v>
      </c>
      <c r="B1" s="35"/>
      <c r="C1" s="42" t="s">
        <v>65</v>
      </c>
      <c r="D1" s="42"/>
      <c r="E1" s="42"/>
      <c r="F1" s="42"/>
      <c r="G1" s="42"/>
      <c r="H1" s="11"/>
      <c r="I1" s="11"/>
      <c r="J1" s="11"/>
      <c r="K1" s="11"/>
      <c r="L1" s="11"/>
    </row>
    <row r="2" spans="1:12" s="7" customFormat="1" ht="18.75" customHeight="1" x14ac:dyDescent="0.25">
      <c r="A2" s="8"/>
      <c r="B2" s="9"/>
      <c r="C2" s="43" t="s">
        <v>66</v>
      </c>
      <c r="D2" s="43"/>
      <c r="E2" s="43"/>
      <c r="F2" s="43"/>
      <c r="G2" s="43"/>
      <c r="H2" s="12"/>
      <c r="I2" s="12"/>
      <c r="J2" s="12"/>
      <c r="K2" s="12"/>
      <c r="L2" s="12"/>
    </row>
    <row r="3" spans="1:12" s="7" customFormat="1" ht="17.25" x14ac:dyDescent="0.45">
      <c r="A3" s="8"/>
      <c r="B3" s="9"/>
      <c r="C3" s="10"/>
      <c r="D3" s="10"/>
      <c r="E3" s="6"/>
      <c r="F3" s="6"/>
      <c r="G3" s="6"/>
      <c r="H3" s="6"/>
      <c r="I3" s="6"/>
      <c r="J3" s="6"/>
      <c r="K3" s="6"/>
      <c r="L3" s="6"/>
    </row>
    <row r="4" spans="1:12" s="7" customFormat="1" ht="60.75" customHeight="1" x14ac:dyDescent="0.3">
      <c r="A4" s="44" t="s">
        <v>71</v>
      </c>
      <c r="B4" s="44"/>
      <c r="C4" s="44"/>
      <c r="D4" s="44"/>
      <c r="E4" s="44"/>
      <c r="F4" s="44"/>
      <c r="G4" s="44"/>
      <c r="H4" s="13"/>
      <c r="I4" s="13"/>
      <c r="J4" s="13"/>
      <c r="K4" s="13"/>
      <c r="L4" s="13"/>
    </row>
    <row r="6" spans="1:12" ht="15" customHeight="1" x14ac:dyDescent="0.25">
      <c r="A6" s="36" t="s">
        <v>0</v>
      </c>
      <c r="B6" s="39" t="s">
        <v>67</v>
      </c>
      <c r="C6" s="45" t="s">
        <v>70</v>
      </c>
      <c r="D6" s="46"/>
      <c r="E6" s="46"/>
      <c r="F6" s="46"/>
      <c r="G6" s="47"/>
      <c r="H6"/>
      <c r="I6"/>
      <c r="J6"/>
      <c r="K6"/>
      <c r="L6"/>
    </row>
    <row r="7" spans="1:12" ht="15.4" customHeight="1" x14ac:dyDescent="0.25">
      <c r="A7" s="37"/>
      <c r="B7" s="40"/>
      <c r="C7" s="48"/>
      <c r="D7" s="49"/>
      <c r="E7" s="49"/>
      <c r="F7" s="49"/>
      <c r="G7" s="50"/>
      <c r="H7"/>
      <c r="I7"/>
      <c r="J7"/>
      <c r="K7"/>
      <c r="L7"/>
    </row>
    <row r="8" spans="1:12" ht="15.75" x14ac:dyDescent="0.25">
      <c r="A8" s="38"/>
      <c r="B8" s="41"/>
      <c r="C8" s="16">
        <v>2017</v>
      </c>
      <c r="D8" s="16">
        <v>2018</v>
      </c>
      <c r="E8" s="16">
        <v>2019</v>
      </c>
      <c r="F8" s="16">
        <v>2020</v>
      </c>
      <c r="G8" s="16">
        <v>2021</v>
      </c>
      <c r="H8"/>
      <c r="I8"/>
      <c r="J8"/>
      <c r="K8"/>
      <c r="L8"/>
    </row>
    <row r="9" spans="1:12" s="7" customFormat="1" ht="15.75" x14ac:dyDescent="0.25">
      <c r="A9" s="18"/>
      <c r="B9" s="19" t="s">
        <v>63</v>
      </c>
      <c r="C9" s="16">
        <f>SUM(C10:C72)</f>
        <v>14421</v>
      </c>
      <c r="D9" s="16">
        <f t="shared" ref="D9:G9" si="0">SUM(D10:D72)</f>
        <v>15221</v>
      </c>
      <c r="E9" s="16">
        <f t="shared" si="0"/>
        <v>15582</v>
      </c>
      <c r="F9" s="16">
        <f t="shared" si="0"/>
        <v>15468</v>
      </c>
      <c r="G9" s="16">
        <f t="shared" si="0"/>
        <v>15589</v>
      </c>
    </row>
    <row r="10" spans="1:12" ht="16.5" customHeight="1" x14ac:dyDescent="0.45">
      <c r="A10" s="15">
        <v>1</v>
      </c>
      <c r="B10" s="1" t="s">
        <v>1</v>
      </c>
      <c r="C10" s="3">
        <f>28+273</f>
        <v>301</v>
      </c>
      <c r="D10" s="3">
        <f>37+300</f>
        <v>337</v>
      </c>
      <c r="E10" s="3">
        <f>37+306</f>
        <v>343</v>
      </c>
      <c r="F10" s="3">
        <f>38+287</f>
        <v>325</v>
      </c>
      <c r="G10" s="3">
        <f>38+303</f>
        <v>341</v>
      </c>
      <c r="H10"/>
      <c r="I10"/>
      <c r="J10"/>
      <c r="K10"/>
      <c r="L10"/>
    </row>
    <row r="11" spans="1:12" ht="15" customHeight="1" x14ac:dyDescent="0.25">
      <c r="A11" s="15">
        <v>2</v>
      </c>
      <c r="B11" s="1" t="s">
        <v>2</v>
      </c>
      <c r="C11" s="4">
        <v>243</v>
      </c>
      <c r="D11" s="4">
        <v>424</v>
      </c>
      <c r="E11" s="4">
        <v>420</v>
      </c>
      <c r="F11" s="4">
        <v>272</v>
      </c>
      <c r="G11" s="4">
        <v>258</v>
      </c>
      <c r="H11"/>
      <c r="I11"/>
      <c r="J11"/>
      <c r="K11"/>
      <c r="L11"/>
    </row>
    <row r="12" spans="1:12" s="5" customFormat="1" ht="15" customHeight="1" x14ac:dyDescent="0.25">
      <c r="A12" s="21">
        <v>3</v>
      </c>
      <c r="B12" s="20" t="s">
        <v>3</v>
      </c>
      <c r="C12" s="21">
        <v>209</v>
      </c>
      <c r="D12" s="21">
        <v>211</v>
      </c>
      <c r="E12" s="21">
        <v>204</v>
      </c>
      <c r="F12" s="21">
        <v>208</v>
      </c>
      <c r="G12" s="21">
        <v>208</v>
      </c>
    </row>
    <row r="13" spans="1:12" ht="15.75" x14ac:dyDescent="0.25">
      <c r="A13" s="15">
        <v>4</v>
      </c>
      <c r="B13" s="1" t="s">
        <v>4</v>
      </c>
      <c r="C13" s="4">
        <v>231</v>
      </c>
      <c r="D13" s="4">
        <v>228</v>
      </c>
      <c r="E13" s="4">
        <v>234</v>
      </c>
      <c r="F13" s="4">
        <v>230</v>
      </c>
      <c r="G13" s="4">
        <v>231</v>
      </c>
      <c r="H13"/>
      <c r="I13"/>
      <c r="J13"/>
      <c r="K13"/>
      <c r="L13"/>
    </row>
    <row r="14" spans="1:12" s="2" customFormat="1" ht="15.75" x14ac:dyDescent="0.25">
      <c r="A14" s="15">
        <v>5</v>
      </c>
      <c r="B14" s="14" t="s">
        <v>5</v>
      </c>
      <c r="C14" s="17">
        <v>267</v>
      </c>
      <c r="D14" s="17">
        <v>273</v>
      </c>
      <c r="E14" s="17">
        <v>289</v>
      </c>
      <c r="F14" s="17">
        <v>298</v>
      </c>
      <c r="G14" s="17">
        <v>302</v>
      </c>
    </row>
    <row r="15" spans="1:12" ht="15.75" x14ac:dyDescent="0.25">
      <c r="A15" s="15">
        <v>6</v>
      </c>
      <c r="B15" s="1" t="s">
        <v>6</v>
      </c>
      <c r="C15" s="4">
        <v>216</v>
      </c>
      <c r="D15" s="4">
        <v>216</v>
      </c>
      <c r="E15" s="4">
        <v>235</v>
      </c>
      <c r="F15" s="4">
        <v>229</v>
      </c>
      <c r="G15" s="4">
        <v>229</v>
      </c>
      <c r="H15"/>
      <c r="I15"/>
      <c r="J15"/>
      <c r="K15"/>
      <c r="L15"/>
    </row>
    <row r="16" spans="1:12" ht="15.75" x14ac:dyDescent="0.25">
      <c r="A16" s="15">
        <v>7</v>
      </c>
      <c r="B16" s="1" t="s">
        <v>7</v>
      </c>
      <c r="C16" s="4">
        <f>27+243</f>
        <v>270</v>
      </c>
      <c r="D16" s="4">
        <f>35+315</f>
        <v>350</v>
      </c>
      <c r="E16" s="4">
        <f>35+315</f>
        <v>350</v>
      </c>
      <c r="F16" s="4">
        <f>35+315</f>
        <v>350</v>
      </c>
      <c r="G16" s="4">
        <f>35+315</f>
        <v>350</v>
      </c>
      <c r="H16"/>
      <c r="I16"/>
      <c r="J16"/>
      <c r="K16"/>
      <c r="L16"/>
    </row>
    <row r="17" spans="1:12" ht="15.75" x14ac:dyDescent="0.25">
      <c r="A17" s="15">
        <v>8</v>
      </c>
      <c r="B17" s="1" t="s">
        <v>8</v>
      </c>
      <c r="C17" s="4">
        <f>39+282</f>
        <v>321</v>
      </c>
      <c r="D17" s="4">
        <f>40+303</f>
        <v>343</v>
      </c>
      <c r="E17" s="4">
        <f>40+303</f>
        <v>343</v>
      </c>
      <c r="F17" s="4">
        <f>39+308</f>
        <v>347</v>
      </c>
      <c r="G17" s="4">
        <f>39+301</f>
        <v>340</v>
      </c>
      <c r="H17"/>
      <c r="I17"/>
      <c r="J17"/>
      <c r="K17"/>
      <c r="L17"/>
    </row>
    <row r="18" spans="1:12" ht="18.75" customHeight="1" x14ac:dyDescent="0.25">
      <c r="A18" s="15">
        <v>9</v>
      </c>
      <c r="B18" s="1" t="s">
        <v>9</v>
      </c>
      <c r="C18" s="4">
        <v>343</v>
      </c>
      <c r="D18" s="4">
        <v>350</v>
      </c>
      <c r="E18" s="4">
        <v>350</v>
      </c>
      <c r="F18" s="4">
        <v>350</v>
      </c>
      <c r="G18" s="4">
        <v>349</v>
      </c>
      <c r="H18"/>
      <c r="I18"/>
      <c r="J18"/>
      <c r="K18"/>
      <c r="L18"/>
    </row>
    <row r="19" spans="1:12" ht="15.75" x14ac:dyDescent="0.25">
      <c r="A19" s="15">
        <v>10</v>
      </c>
      <c r="B19" s="1" t="s">
        <v>10</v>
      </c>
      <c r="C19" s="4">
        <v>271</v>
      </c>
      <c r="D19" s="4">
        <v>302</v>
      </c>
      <c r="E19" s="4">
        <v>313</v>
      </c>
      <c r="F19" s="4">
        <v>324</v>
      </c>
      <c r="G19" s="4">
        <v>324</v>
      </c>
      <c r="H19"/>
      <c r="I19"/>
      <c r="J19"/>
      <c r="K19"/>
      <c r="L19"/>
    </row>
    <row r="20" spans="1:12" s="5" customFormat="1" ht="15.75" x14ac:dyDescent="0.25">
      <c r="A20" s="23">
        <v>11</v>
      </c>
      <c r="B20" s="22" t="s">
        <v>11</v>
      </c>
      <c r="C20" s="26" t="s">
        <v>68</v>
      </c>
      <c r="D20" s="27"/>
      <c r="E20" s="27"/>
      <c r="F20" s="27"/>
      <c r="G20" s="28"/>
    </row>
    <row r="21" spans="1:12" ht="14.25" customHeight="1" x14ac:dyDescent="0.25">
      <c r="A21" s="15">
        <v>12</v>
      </c>
      <c r="B21" s="1" t="s">
        <v>12</v>
      </c>
      <c r="C21" s="4">
        <v>352</v>
      </c>
      <c r="D21" s="4">
        <v>352</v>
      </c>
      <c r="E21" s="4">
        <v>352</v>
      </c>
      <c r="F21" s="4">
        <v>352</v>
      </c>
      <c r="G21" s="4">
        <v>352</v>
      </c>
      <c r="H21"/>
      <c r="I21"/>
      <c r="J21"/>
      <c r="K21"/>
      <c r="L21"/>
    </row>
    <row r="22" spans="1:12" ht="15.75" x14ac:dyDescent="0.25">
      <c r="A22" s="15">
        <v>13</v>
      </c>
      <c r="B22" s="1" t="s">
        <v>13</v>
      </c>
      <c r="C22" s="4">
        <v>292</v>
      </c>
      <c r="D22" s="4">
        <v>300</v>
      </c>
      <c r="E22" s="4">
        <v>311</v>
      </c>
      <c r="F22" s="4">
        <v>314</v>
      </c>
      <c r="G22" s="4">
        <v>314</v>
      </c>
      <c r="H22"/>
      <c r="I22"/>
      <c r="J22"/>
      <c r="K22"/>
      <c r="L22"/>
    </row>
    <row r="23" spans="1:12" ht="15.75" x14ac:dyDescent="0.25">
      <c r="A23" s="15">
        <v>14</v>
      </c>
      <c r="B23" s="1" t="s">
        <v>15</v>
      </c>
      <c r="C23" s="4">
        <v>32</v>
      </c>
      <c r="D23" s="4">
        <v>39</v>
      </c>
      <c r="E23" s="4">
        <v>38</v>
      </c>
      <c r="F23" s="4">
        <v>37</v>
      </c>
      <c r="G23" s="4">
        <v>37</v>
      </c>
      <c r="H23"/>
      <c r="I23"/>
      <c r="J23"/>
      <c r="K23"/>
      <c r="L23"/>
    </row>
    <row r="24" spans="1:12" s="5" customFormat="1" ht="15.75" x14ac:dyDescent="0.25">
      <c r="A24" s="23">
        <v>15</v>
      </c>
      <c r="B24" s="22" t="s">
        <v>16</v>
      </c>
      <c r="C24" s="24">
        <f>34+34</f>
        <v>68</v>
      </c>
      <c r="D24" s="24">
        <f t="shared" ref="D24:G24" si="1">34+34</f>
        <v>68</v>
      </c>
      <c r="E24" s="24">
        <f t="shared" si="1"/>
        <v>68</v>
      </c>
      <c r="F24" s="24">
        <f t="shared" si="1"/>
        <v>68</v>
      </c>
      <c r="G24" s="24">
        <f t="shared" si="1"/>
        <v>68</v>
      </c>
    </row>
    <row r="25" spans="1:12" ht="15.75" x14ac:dyDescent="0.25">
      <c r="A25" s="15">
        <v>16</v>
      </c>
      <c r="B25" s="1" t="s">
        <v>14</v>
      </c>
      <c r="C25" s="4">
        <f>29+360</f>
        <v>389</v>
      </c>
      <c r="D25" s="4">
        <f>37+376</f>
        <v>413</v>
      </c>
      <c r="E25" s="4">
        <f>37+385</f>
        <v>422</v>
      </c>
      <c r="F25" s="4">
        <f>37+385</f>
        <v>422</v>
      </c>
      <c r="G25" s="4">
        <f>37+385</f>
        <v>422</v>
      </c>
      <c r="H25"/>
      <c r="I25"/>
      <c r="J25"/>
      <c r="K25"/>
      <c r="L25"/>
    </row>
    <row r="26" spans="1:12" ht="15.75" x14ac:dyDescent="0.25">
      <c r="A26" s="15">
        <v>17</v>
      </c>
      <c r="B26" s="1" t="s">
        <v>17</v>
      </c>
      <c r="C26" s="4">
        <v>36</v>
      </c>
      <c r="D26" s="4">
        <v>36</v>
      </c>
      <c r="E26" s="4">
        <v>36</v>
      </c>
      <c r="F26" s="4">
        <v>36</v>
      </c>
      <c r="G26" s="4">
        <v>36</v>
      </c>
      <c r="H26"/>
      <c r="I26"/>
      <c r="J26"/>
      <c r="K26"/>
      <c r="L26"/>
    </row>
    <row r="27" spans="1:12" ht="15.75" x14ac:dyDescent="0.25">
      <c r="A27" s="15">
        <v>18</v>
      </c>
      <c r="B27" s="1" t="s">
        <v>18</v>
      </c>
      <c r="C27" s="4">
        <v>45</v>
      </c>
      <c r="D27" s="4">
        <v>45</v>
      </c>
      <c r="E27" s="4">
        <v>45</v>
      </c>
      <c r="F27" s="4">
        <v>45</v>
      </c>
      <c r="G27" s="4">
        <v>45</v>
      </c>
      <c r="H27"/>
      <c r="I27"/>
      <c r="J27"/>
      <c r="K27"/>
      <c r="L27"/>
    </row>
    <row r="28" spans="1:12" ht="15.75" x14ac:dyDescent="0.25">
      <c r="A28" s="15">
        <v>19</v>
      </c>
      <c r="B28" s="1" t="s">
        <v>19</v>
      </c>
      <c r="C28" s="4">
        <v>41</v>
      </c>
      <c r="D28" s="4">
        <v>41</v>
      </c>
      <c r="E28" s="4">
        <v>52</v>
      </c>
      <c r="F28" s="4">
        <v>52</v>
      </c>
      <c r="G28" s="4">
        <v>52</v>
      </c>
      <c r="H28"/>
      <c r="I28"/>
      <c r="J28"/>
      <c r="K28"/>
      <c r="L28"/>
    </row>
    <row r="29" spans="1:12" ht="15.75" x14ac:dyDescent="0.25">
      <c r="A29" s="15">
        <v>20</v>
      </c>
      <c r="B29" s="1" t="s">
        <v>20</v>
      </c>
      <c r="C29" s="4">
        <f>22+326</f>
        <v>348</v>
      </c>
      <c r="D29" s="4">
        <f>46+348</f>
        <v>394</v>
      </c>
      <c r="E29" s="4">
        <f>22+363</f>
        <v>385</v>
      </c>
      <c r="F29" s="4">
        <f>20+363</f>
        <v>383</v>
      </c>
      <c r="G29" s="4">
        <f>20+363</f>
        <v>383</v>
      </c>
      <c r="H29"/>
      <c r="I29"/>
      <c r="J29"/>
      <c r="K29"/>
      <c r="L29"/>
    </row>
    <row r="30" spans="1:12" ht="15.75" x14ac:dyDescent="0.25">
      <c r="A30" s="15">
        <v>21</v>
      </c>
      <c r="B30" s="1" t="s">
        <v>21</v>
      </c>
      <c r="C30" s="4">
        <f>36+444</f>
        <v>480</v>
      </c>
      <c r="D30" s="4">
        <f>36+456</f>
        <v>492</v>
      </c>
      <c r="E30" s="4">
        <f>36+460</f>
        <v>496</v>
      </c>
      <c r="F30" s="4">
        <f>36+459</f>
        <v>495</v>
      </c>
      <c r="G30" s="4">
        <f>36+465</f>
        <v>501</v>
      </c>
      <c r="H30"/>
      <c r="I30"/>
      <c r="J30"/>
      <c r="K30"/>
      <c r="L30"/>
    </row>
    <row r="31" spans="1:12" s="5" customFormat="1" ht="15.75" x14ac:dyDescent="0.25">
      <c r="A31" s="23">
        <v>22</v>
      </c>
      <c r="B31" s="22" t="s">
        <v>22</v>
      </c>
      <c r="C31" s="24">
        <v>36</v>
      </c>
      <c r="D31" s="24">
        <v>36</v>
      </c>
      <c r="E31" s="24">
        <v>36</v>
      </c>
      <c r="F31" s="24">
        <v>36</v>
      </c>
      <c r="G31" s="24">
        <v>36</v>
      </c>
    </row>
    <row r="32" spans="1:12" ht="15.75" x14ac:dyDescent="0.25">
      <c r="A32" s="15">
        <v>23</v>
      </c>
      <c r="B32" s="1" t="s">
        <v>23</v>
      </c>
      <c r="C32" s="4">
        <v>40</v>
      </c>
      <c r="D32" s="4">
        <v>40</v>
      </c>
      <c r="E32" s="4">
        <v>40</v>
      </c>
      <c r="F32" s="4">
        <v>40</v>
      </c>
      <c r="G32" s="4">
        <v>36</v>
      </c>
      <c r="H32"/>
      <c r="I32"/>
      <c r="J32"/>
      <c r="K32"/>
      <c r="L32"/>
    </row>
    <row r="33" spans="1:12" ht="15.75" x14ac:dyDescent="0.25">
      <c r="A33" s="15">
        <v>24</v>
      </c>
      <c r="B33" s="1" t="s">
        <v>24</v>
      </c>
      <c r="C33" s="4">
        <f>28+600</f>
        <v>628</v>
      </c>
      <c r="D33" s="4">
        <f>36+750</f>
        <v>786</v>
      </c>
      <c r="E33" s="4">
        <f>36+750</f>
        <v>786</v>
      </c>
      <c r="F33" s="4">
        <f>37+750</f>
        <v>787</v>
      </c>
      <c r="G33" s="4">
        <f>43+750</f>
        <v>793</v>
      </c>
      <c r="H33"/>
      <c r="I33"/>
      <c r="J33"/>
      <c r="K33"/>
      <c r="L33"/>
    </row>
    <row r="34" spans="1:12" s="5" customFormat="1" ht="15.75" x14ac:dyDescent="0.25">
      <c r="A34" s="23">
        <v>25</v>
      </c>
      <c r="B34" s="22" t="s">
        <v>25</v>
      </c>
      <c r="C34" s="26" t="s">
        <v>68</v>
      </c>
      <c r="D34" s="27"/>
      <c r="E34" s="27"/>
      <c r="F34" s="27"/>
      <c r="G34" s="28"/>
    </row>
    <row r="35" spans="1:12" ht="15.75" x14ac:dyDescent="0.25">
      <c r="A35" s="15">
        <v>26</v>
      </c>
      <c r="B35" s="1" t="s">
        <v>26</v>
      </c>
      <c r="C35" s="4">
        <v>242</v>
      </c>
      <c r="D35" s="4">
        <v>246</v>
      </c>
      <c r="E35" s="4">
        <v>278</v>
      </c>
      <c r="F35" s="4">
        <v>271</v>
      </c>
      <c r="G35" s="4">
        <v>258</v>
      </c>
      <c r="H35"/>
      <c r="I35"/>
      <c r="J35"/>
      <c r="K35"/>
      <c r="L35"/>
    </row>
    <row r="36" spans="1:12" ht="15.75" x14ac:dyDescent="0.25">
      <c r="A36" s="15">
        <v>27</v>
      </c>
      <c r="B36" s="1" t="s">
        <v>27</v>
      </c>
      <c r="C36" s="4">
        <v>31</v>
      </c>
      <c r="D36" s="4">
        <v>34</v>
      </c>
      <c r="E36" s="4">
        <v>33</v>
      </c>
      <c r="F36" s="4">
        <v>38</v>
      </c>
      <c r="G36" s="4">
        <v>38</v>
      </c>
      <c r="H36"/>
      <c r="I36"/>
      <c r="J36"/>
      <c r="K36"/>
      <c r="L36"/>
    </row>
    <row r="37" spans="1:12" ht="15.75" x14ac:dyDescent="0.25">
      <c r="A37" s="15">
        <v>28</v>
      </c>
      <c r="B37" s="1" t="s">
        <v>28</v>
      </c>
      <c r="C37" s="4">
        <v>261</v>
      </c>
      <c r="D37" s="4">
        <v>285</v>
      </c>
      <c r="E37" s="4">
        <v>285</v>
      </c>
      <c r="F37" s="4">
        <v>292</v>
      </c>
      <c r="G37" s="4">
        <v>311</v>
      </c>
      <c r="H37"/>
      <c r="I37"/>
      <c r="J37"/>
      <c r="K37"/>
      <c r="L37"/>
    </row>
    <row r="38" spans="1:12" ht="15.75" x14ac:dyDescent="0.25">
      <c r="A38" s="15">
        <v>29</v>
      </c>
      <c r="B38" s="1" t="s">
        <v>29</v>
      </c>
      <c r="C38" s="4">
        <v>281</v>
      </c>
      <c r="D38" s="4">
        <v>284</v>
      </c>
      <c r="E38" s="4">
        <v>284</v>
      </c>
      <c r="F38" s="4">
        <v>279</v>
      </c>
      <c r="G38" s="4">
        <v>275</v>
      </c>
      <c r="H38"/>
      <c r="I38"/>
      <c r="J38"/>
      <c r="K38"/>
      <c r="L38"/>
    </row>
    <row r="39" spans="1:12" ht="15.75" x14ac:dyDescent="0.25">
      <c r="A39" s="15">
        <v>30</v>
      </c>
      <c r="B39" s="1" t="s">
        <v>30</v>
      </c>
      <c r="C39" s="4">
        <v>293</v>
      </c>
      <c r="D39" s="4">
        <v>293</v>
      </c>
      <c r="E39" s="4">
        <v>295</v>
      </c>
      <c r="F39" s="4">
        <v>295</v>
      </c>
      <c r="G39" s="4">
        <v>295</v>
      </c>
      <c r="H39"/>
      <c r="I39"/>
      <c r="J39"/>
      <c r="K39"/>
      <c r="L39"/>
    </row>
    <row r="40" spans="1:12" ht="15.75" x14ac:dyDescent="0.25">
      <c r="A40" s="15">
        <v>31</v>
      </c>
      <c r="B40" s="1" t="s">
        <v>31</v>
      </c>
      <c r="C40" s="3">
        <v>37</v>
      </c>
      <c r="D40" s="3">
        <v>37</v>
      </c>
      <c r="E40" s="3">
        <v>37</v>
      </c>
      <c r="F40" s="4">
        <v>36</v>
      </c>
      <c r="G40" s="4">
        <v>35</v>
      </c>
      <c r="H40"/>
      <c r="I40"/>
      <c r="J40"/>
      <c r="K40"/>
      <c r="L40"/>
    </row>
    <row r="41" spans="1:12" ht="15.75" x14ac:dyDescent="0.25">
      <c r="A41" s="15">
        <v>32</v>
      </c>
      <c r="B41" s="1" t="s">
        <v>32</v>
      </c>
      <c r="C41" s="4">
        <v>573</v>
      </c>
      <c r="D41" s="4">
        <v>579</v>
      </c>
      <c r="E41" s="4">
        <v>585</v>
      </c>
      <c r="F41" s="4">
        <v>585</v>
      </c>
      <c r="G41" s="4">
        <v>598</v>
      </c>
      <c r="H41"/>
      <c r="I41"/>
      <c r="J41"/>
      <c r="K41"/>
      <c r="L41"/>
    </row>
    <row r="42" spans="1:12" s="5" customFormat="1" ht="15.75" x14ac:dyDescent="0.25">
      <c r="A42" s="23">
        <v>33</v>
      </c>
      <c r="B42" s="22" t="s">
        <v>33</v>
      </c>
      <c r="C42" s="23">
        <v>144</v>
      </c>
      <c r="D42" s="23">
        <v>148</v>
      </c>
      <c r="E42" s="23">
        <v>200</v>
      </c>
      <c r="F42" s="23">
        <v>207</v>
      </c>
      <c r="G42" s="23">
        <v>207</v>
      </c>
    </row>
    <row r="43" spans="1:12" ht="15.75" x14ac:dyDescent="0.25">
      <c r="A43" s="15">
        <v>34</v>
      </c>
      <c r="B43" s="1" t="s">
        <v>34</v>
      </c>
      <c r="C43" s="3">
        <v>33</v>
      </c>
      <c r="D43" s="3">
        <v>33</v>
      </c>
      <c r="E43" s="3">
        <v>33</v>
      </c>
      <c r="F43" s="3">
        <v>37</v>
      </c>
      <c r="G43" s="3">
        <v>37</v>
      </c>
      <c r="H43"/>
      <c r="I43"/>
      <c r="J43"/>
      <c r="K43"/>
      <c r="L43"/>
    </row>
    <row r="44" spans="1:12" ht="15.75" x14ac:dyDescent="0.25">
      <c r="A44" s="15">
        <v>35</v>
      </c>
      <c r="B44" s="1" t="s">
        <v>35</v>
      </c>
      <c r="C44" s="3">
        <v>310</v>
      </c>
      <c r="D44" s="3">
        <v>309</v>
      </c>
      <c r="E44" s="3">
        <v>307</v>
      </c>
      <c r="F44" s="3">
        <v>321</v>
      </c>
      <c r="G44" s="3">
        <v>327</v>
      </c>
      <c r="H44"/>
      <c r="I44"/>
      <c r="J44"/>
      <c r="K44"/>
      <c r="L44"/>
    </row>
    <row r="45" spans="1:12" ht="15.75" x14ac:dyDescent="0.25">
      <c r="A45" s="15">
        <v>36</v>
      </c>
      <c r="B45" s="1" t="s">
        <v>36</v>
      </c>
      <c r="C45" s="3">
        <v>310</v>
      </c>
      <c r="D45" s="3">
        <v>310</v>
      </c>
      <c r="E45" s="3">
        <v>315</v>
      </c>
      <c r="F45" s="3">
        <v>315</v>
      </c>
      <c r="G45" s="3">
        <v>315</v>
      </c>
      <c r="H45"/>
      <c r="I45"/>
      <c r="J45"/>
      <c r="K45"/>
      <c r="L45"/>
    </row>
    <row r="46" spans="1:12" s="5" customFormat="1" ht="15.75" x14ac:dyDescent="0.25">
      <c r="A46" s="23">
        <v>37</v>
      </c>
      <c r="B46" s="22" t="s">
        <v>37</v>
      </c>
      <c r="C46" s="23">
        <f>37+246</f>
        <v>283</v>
      </c>
      <c r="D46" s="23">
        <f>38+220</f>
        <v>258</v>
      </c>
      <c r="E46" s="23">
        <f>36+217</f>
        <v>253</v>
      </c>
      <c r="F46" s="23">
        <f>37+208</f>
        <v>245</v>
      </c>
      <c r="G46" s="23">
        <f>37+208</f>
        <v>245</v>
      </c>
    </row>
    <row r="47" spans="1:12" ht="15.75" x14ac:dyDescent="0.25">
      <c r="A47" s="15">
        <v>38</v>
      </c>
      <c r="B47" s="1" t="s">
        <v>38</v>
      </c>
      <c r="C47" s="3">
        <v>406</v>
      </c>
      <c r="D47" s="3">
        <v>415</v>
      </c>
      <c r="E47" s="3">
        <v>397</v>
      </c>
      <c r="F47" s="3">
        <v>406</v>
      </c>
      <c r="G47" s="3">
        <v>405</v>
      </c>
      <c r="H47"/>
      <c r="I47"/>
      <c r="J47"/>
      <c r="K47"/>
      <c r="L47"/>
    </row>
    <row r="48" spans="1:12" ht="15.75" x14ac:dyDescent="0.25">
      <c r="A48" s="15">
        <v>39</v>
      </c>
      <c r="B48" s="1" t="s">
        <v>39</v>
      </c>
      <c r="C48" s="3">
        <v>180</v>
      </c>
      <c r="D48" s="3">
        <v>183</v>
      </c>
      <c r="E48" s="3">
        <v>184</v>
      </c>
      <c r="F48" s="3">
        <v>183</v>
      </c>
      <c r="G48" s="3">
        <v>184</v>
      </c>
      <c r="H48"/>
      <c r="I48"/>
      <c r="J48"/>
      <c r="K48"/>
      <c r="L48"/>
    </row>
    <row r="49" spans="1:12" ht="15.75" x14ac:dyDescent="0.25">
      <c r="A49" s="15">
        <v>40</v>
      </c>
      <c r="B49" s="1" t="s">
        <v>40</v>
      </c>
      <c r="C49" s="3">
        <v>737</v>
      </c>
      <c r="D49" s="3">
        <v>748</v>
      </c>
      <c r="E49" s="3">
        <v>758</v>
      </c>
      <c r="F49" s="3">
        <v>752</v>
      </c>
      <c r="G49" s="3">
        <v>753</v>
      </c>
      <c r="H49"/>
      <c r="I49"/>
      <c r="J49"/>
      <c r="K49"/>
      <c r="L49"/>
    </row>
    <row r="50" spans="1:12" ht="15.75" x14ac:dyDescent="0.25">
      <c r="A50" s="15">
        <v>41</v>
      </c>
      <c r="B50" s="1" t="s">
        <v>41</v>
      </c>
      <c r="C50" s="3">
        <v>228</v>
      </c>
      <c r="D50" s="3">
        <v>229</v>
      </c>
      <c r="E50" s="3">
        <v>236</v>
      </c>
      <c r="F50" s="3">
        <v>242</v>
      </c>
      <c r="G50" s="3">
        <v>241</v>
      </c>
      <c r="H50"/>
      <c r="I50"/>
      <c r="J50"/>
      <c r="K50"/>
      <c r="L50"/>
    </row>
    <row r="51" spans="1:12" ht="15.75" x14ac:dyDescent="0.25">
      <c r="A51" s="15">
        <v>42</v>
      </c>
      <c r="B51" s="1" t="s">
        <v>42</v>
      </c>
      <c r="C51" s="3">
        <f>29+135</f>
        <v>164</v>
      </c>
      <c r="D51" s="3">
        <f>37+161</f>
        <v>198</v>
      </c>
      <c r="E51" s="3">
        <f>38+169</f>
        <v>207</v>
      </c>
      <c r="F51" s="3">
        <f>38+169</f>
        <v>207</v>
      </c>
      <c r="G51" s="3">
        <f>38+169</f>
        <v>207</v>
      </c>
      <c r="H51"/>
      <c r="I51"/>
      <c r="J51"/>
      <c r="K51"/>
      <c r="L51"/>
    </row>
    <row r="52" spans="1:12" s="2" customFormat="1" ht="15.75" x14ac:dyDescent="0.25">
      <c r="A52" s="15">
        <v>43</v>
      </c>
      <c r="B52" s="14" t="s">
        <v>43</v>
      </c>
      <c r="C52" s="15">
        <v>371</v>
      </c>
      <c r="D52" s="15">
        <v>368</v>
      </c>
      <c r="E52" s="15">
        <v>428</v>
      </c>
      <c r="F52" s="15">
        <v>428</v>
      </c>
      <c r="G52" s="15">
        <v>457</v>
      </c>
    </row>
    <row r="53" spans="1:12" s="5" customFormat="1" ht="15.75" x14ac:dyDescent="0.25">
      <c r="A53" s="23">
        <v>44</v>
      </c>
      <c r="B53" s="22" t="s">
        <v>62</v>
      </c>
      <c r="C53" s="29" t="s">
        <v>68</v>
      </c>
      <c r="D53" s="30"/>
      <c r="E53" s="30"/>
      <c r="F53" s="31"/>
      <c r="G53" s="23">
        <v>33</v>
      </c>
    </row>
    <row r="54" spans="1:12" ht="15.75" x14ac:dyDescent="0.25">
      <c r="A54" s="15">
        <v>45</v>
      </c>
      <c r="B54" s="1" t="s">
        <v>44</v>
      </c>
      <c r="C54" s="3">
        <v>47</v>
      </c>
      <c r="D54" s="3">
        <v>47</v>
      </c>
      <c r="E54" s="3">
        <v>48</v>
      </c>
      <c r="F54" s="3">
        <v>48</v>
      </c>
      <c r="G54" s="3">
        <v>48</v>
      </c>
      <c r="H54"/>
      <c r="I54"/>
      <c r="J54"/>
      <c r="K54"/>
      <c r="L54"/>
    </row>
    <row r="55" spans="1:12" ht="15.75" x14ac:dyDescent="0.25">
      <c r="A55" s="15">
        <v>46</v>
      </c>
      <c r="B55" s="1" t="s">
        <v>45</v>
      </c>
      <c r="C55" s="3">
        <v>482</v>
      </c>
      <c r="D55" s="3">
        <v>482</v>
      </c>
      <c r="E55" s="3">
        <v>482</v>
      </c>
      <c r="F55" s="3">
        <v>486</v>
      </c>
      <c r="G55" s="3">
        <v>486</v>
      </c>
      <c r="H55"/>
      <c r="I55"/>
      <c r="J55"/>
      <c r="K55"/>
      <c r="L55"/>
    </row>
    <row r="56" spans="1:12" ht="15.75" x14ac:dyDescent="0.25">
      <c r="A56" s="15">
        <v>47</v>
      </c>
      <c r="B56" s="1" t="s">
        <v>46</v>
      </c>
      <c r="C56" s="3">
        <v>29</v>
      </c>
      <c r="D56" s="3">
        <v>38</v>
      </c>
      <c r="E56" s="3">
        <v>38</v>
      </c>
      <c r="F56" s="3">
        <v>38</v>
      </c>
      <c r="G56" s="3">
        <v>38</v>
      </c>
      <c r="H56"/>
      <c r="I56"/>
      <c r="J56"/>
      <c r="K56"/>
      <c r="L56"/>
    </row>
    <row r="57" spans="1:12" ht="15.75" x14ac:dyDescent="0.25">
      <c r="A57" s="15">
        <v>48</v>
      </c>
      <c r="B57" s="1" t="s">
        <v>47</v>
      </c>
      <c r="C57" s="3">
        <v>324</v>
      </c>
      <c r="D57" s="3">
        <v>310</v>
      </c>
      <c r="E57" s="3">
        <v>309</v>
      </c>
      <c r="F57" s="3">
        <v>313</v>
      </c>
      <c r="G57" s="3">
        <v>318</v>
      </c>
      <c r="H57"/>
      <c r="I57"/>
      <c r="J57"/>
      <c r="K57"/>
      <c r="L57"/>
    </row>
    <row r="58" spans="1:12" ht="15.75" x14ac:dyDescent="0.25">
      <c r="A58" s="15">
        <v>49</v>
      </c>
      <c r="B58" s="1" t="s">
        <v>48</v>
      </c>
      <c r="C58" s="3">
        <f>33+204</f>
        <v>237</v>
      </c>
      <c r="D58" s="3">
        <f>33+220</f>
        <v>253</v>
      </c>
      <c r="E58" s="3">
        <f>36+225</f>
        <v>261</v>
      </c>
      <c r="F58" s="3">
        <f>39+227</f>
        <v>266</v>
      </c>
      <c r="G58" s="3">
        <f>39+228</f>
        <v>267</v>
      </c>
      <c r="H58"/>
      <c r="I58"/>
      <c r="J58"/>
      <c r="K58"/>
      <c r="L58"/>
    </row>
    <row r="59" spans="1:12" s="5" customFormat="1" ht="15.75" x14ac:dyDescent="0.25">
      <c r="A59" s="23">
        <v>50</v>
      </c>
      <c r="B59" s="22" t="s">
        <v>49</v>
      </c>
      <c r="C59" s="23">
        <f>33+284</f>
        <v>317</v>
      </c>
      <c r="D59" s="23">
        <f>33+291</f>
        <v>324</v>
      </c>
      <c r="E59" s="23">
        <f>36+297</f>
        <v>333</v>
      </c>
      <c r="F59" s="23">
        <f>37+304</f>
        <v>341</v>
      </c>
      <c r="G59" s="23">
        <f>37+301</f>
        <v>338</v>
      </c>
    </row>
    <row r="60" spans="1:12" ht="15.75" x14ac:dyDescent="0.25">
      <c r="A60" s="15">
        <v>51</v>
      </c>
      <c r="B60" s="1" t="s">
        <v>50</v>
      </c>
      <c r="C60" s="3">
        <v>29</v>
      </c>
      <c r="D60" s="3">
        <v>29</v>
      </c>
      <c r="E60" s="3">
        <v>29</v>
      </c>
      <c r="F60" s="3">
        <v>42</v>
      </c>
      <c r="G60" s="3">
        <v>43</v>
      </c>
      <c r="H60"/>
      <c r="I60"/>
      <c r="J60"/>
      <c r="K60"/>
      <c r="L60"/>
    </row>
    <row r="61" spans="1:12" ht="15.75" x14ac:dyDescent="0.25">
      <c r="A61" s="15">
        <v>52</v>
      </c>
      <c r="B61" s="1" t="s">
        <v>51</v>
      </c>
      <c r="C61" s="3">
        <v>31</v>
      </c>
      <c r="D61" s="3">
        <v>38</v>
      </c>
      <c r="E61" s="3">
        <v>38</v>
      </c>
      <c r="F61" s="3">
        <v>38</v>
      </c>
      <c r="G61" s="3">
        <v>38</v>
      </c>
      <c r="H61"/>
      <c r="I61"/>
      <c r="J61"/>
      <c r="K61"/>
      <c r="L61"/>
    </row>
    <row r="62" spans="1:12" ht="15.75" x14ac:dyDescent="0.25">
      <c r="A62" s="15">
        <v>53</v>
      </c>
      <c r="B62" s="1" t="s">
        <v>52</v>
      </c>
      <c r="C62" s="32" t="s">
        <v>68</v>
      </c>
      <c r="D62" s="33"/>
      <c r="E62" s="33"/>
      <c r="F62" s="33"/>
      <c r="G62" s="34"/>
      <c r="H62"/>
      <c r="I62"/>
      <c r="J62"/>
      <c r="K62"/>
      <c r="L62"/>
    </row>
    <row r="63" spans="1:12" ht="15.75" x14ac:dyDescent="0.25">
      <c r="A63" s="15">
        <v>54</v>
      </c>
      <c r="B63" s="1" t="s">
        <v>53</v>
      </c>
      <c r="C63" s="3">
        <v>37</v>
      </c>
      <c r="D63" s="3">
        <v>37</v>
      </c>
      <c r="E63" s="3">
        <v>37</v>
      </c>
      <c r="F63" s="3">
        <v>37</v>
      </c>
      <c r="G63" s="3">
        <v>37</v>
      </c>
      <c r="H63"/>
      <c r="I63"/>
      <c r="J63"/>
      <c r="K63"/>
      <c r="L63"/>
    </row>
    <row r="64" spans="1:12" ht="15.75" x14ac:dyDescent="0.25">
      <c r="A64" s="15">
        <v>55</v>
      </c>
      <c r="B64" s="1" t="s">
        <v>54</v>
      </c>
      <c r="C64" s="3">
        <v>34</v>
      </c>
      <c r="D64" s="3">
        <v>40</v>
      </c>
      <c r="E64" s="3">
        <v>40</v>
      </c>
      <c r="F64" s="3">
        <v>40</v>
      </c>
      <c r="G64" s="3">
        <v>40</v>
      </c>
      <c r="H64"/>
      <c r="I64"/>
      <c r="J64"/>
      <c r="K64"/>
      <c r="L64"/>
    </row>
    <row r="65" spans="1:12" ht="15.75" x14ac:dyDescent="0.25">
      <c r="A65" s="15">
        <v>56</v>
      </c>
      <c r="B65" s="1" t="s">
        <v>55</v>
      </c>
      <c r="C65" s="3">
        <v>241</v>
      </c>
      <c r="D65" s="3">
        <v>261</v>
      </c>
      <c r="E65" s="3">
        <v>267</v>
      </c>
      <c r="F65" s="3">
        <v>267</v>
      </c>
      <c r="G65" s="3">
        <v>267</v>
      </c>
      <c r="H65"/>
      <c r="I65"/>
      <c r="J65"/>
      <c r="K65"/>
      <c r="L65"/>
    </row>
    <row r="66" spans="1:12" ht="15.75" x14ac:dyDescent="0.25">
      <c r="A66" s="15">
        <v>57</v>
      </c>
      <c r="B66" s="1" t="s">
        <v>56</v>
      </c>
      <c r="C66" s="3">
        <f>34+322</f>
        <v>356</v>
      </c>
      <c r="D66" s="3">
        <f>40+360</f>
        <v>400</v>
      </c>
      <c r="E66" s="3">
        <f>40+359</f>
        <v>399</v>
      </c>
      <c r="F66" s="3">
        <f>34+363</f>
        <v>397</v>
      </c>
      <c r="G66" s="3">
        <f>34+363</f>
        <v>397</v>
      </c>
      <c r="H66"/>
      <c r="I66"/>
      <c r="J66"/>
      <c r="K66"/>
      <c r="L66"/>
    </row>
    <row r="67" spans="1:12" ht="15.75" x14ac:dyDescent="0.25">
      <c r="A67" s="15">
        <v>58</v>
      </c>
      <c r="B67" s="1" t="s">
        <v>57</v>
      </c>
      <c r="C67" s="3">
        <v>305</v>
      </c>
      <c r="D67" s="3">
        <v>296</v>
      </c>
      <c r="E67" s="3">
        <v>325</v>
      </c>
      <c r="F67" s="3">
        <v>328</v>
      </c>
      <c r="G67" s="3">
        <v>356</v>
      </c>
      <c r="H67"/>
      <c r="I67"/>
      <c r="J67"/>
      <c r="K67"/>
      <c r="L67"/>
    </row>
    <row r="68" spans="1:12" s="5" customFormat="1" ht="15.75" x14ac:dyDescent="0.25">
      <c r="A68" s="23">
        <v>59</v>
      </c>
      <c r="B68" s="22" t="s">
        <v>69</v>
      </c>
      <c r="C68" s="23">
        <v>579</v>
      </c>
      <c r="D68" s="23">
        <v>585</v>
      </c>
      <c r="E68" s="23">
        <v>596</v>
      </c>
      <c r="F68" s="23">
        <v>584</v>
      </c>
      <c r="G68" s="23">
        <v>584</v>
      </c>
    </row>
    <row r="69" spans="1:12" ht="15.75" x14ac:dyDescent="0.25">
      <c r="A69" s="15">
        <v>60</v>
      </c>
      <c r="B69" s="1" t="s">
        <v>58</v>
      </c>
      <c r="C69" s="3">
        <f>29+164</f>
        <v>193</v>
      </c>
      <c r="D69" s="3">
        <f>36+173</f>
        <v>209</v>
      </c>
      <c r="E69" s="3">
        <f>36+178</f>
        <v>214</v>
      </c>
      <c r="F69" s="3">
        <f>36+169</f>
        <v>205</v>
      </c>
      <c r="G69" s="3">
        <f>36+169</f>
        <v>205</v>
      </c>
      <c r="H69"/>
      <c r="I69"/>
      <c r="J69"/>
      <c r="K69"/>
      <c r="L69"/>
    </row>
    <row r="70" spans="1:12" s="5" customFormat="1" ht="15.75" x14ac:dyDescent="0.25">
      <c r="A70" s="23">
        <v>61</v>
      </c>
      <c r="B70" s="22" t="s">
        <v>59</v>
      </c>
      <c r="C70" s="23">
        <f>36+240</f>
        <v>276</v>
      </c>
      <c r="D70" s="23">
        <f>36+240</f>
        <v>276</v>
      </c>
      <c r="E70" s="23">
        <f>36+259</f>
        <v>295</v>
      </c>
      <c r="F70" s="23">
        <f>36+257</f>
        <v>293</v>
      </c>
      <c r="G70" s="23">
        <f>36+257</f>
        <v>293</v>
      </c>
    </row>
    <row r="71" spans="1:12" ht="15.75" x14ac:dyDescent="0.25">
      <c r="A71" s="15">
        <v>62</v>
      </c>
      <c r="B71" s="1" t="s">
        <v>60</v>
      </c>
      <c r="C71" s="3">
        <f>31+279</f>
        <v>310</v>
      </c>
      <c r="D71" s="3">
        <f>31+279</f>
        <v>310</v>
      </c>
      <c r="E71" s="3">
        <f>35+315</f>
        <v>350</v>
      </c>
      <c r="F71" s="3">
        <f>34+306</f>
        <v>340</v>
      </c>
      <c r="G71" s="3">
        <f>34+306</f>
        <v>340</v>
      </c>
      <c r="H71"/>
      <c r="I71"/>
      <c r="J71"/>
      <c r="K71"/>
      <c r="L71"/>
    </row>
    <row r="72" spans="1:12" ht="15.75" x14ac:dyDescent="0.25">
      <c r="A72" s="15">
        <v>63</v>
      </c>
      <c r="B72" s="1" t="s">
        <v>61</v>
      </c>
      <c r="C72" s="3">
        <v>251</v>
      </c>
      <c r="D72" s="3">
        <v>253</v>
      </c>
      <c r="E72" s="3">
        <v>258</v>
      </c>
      <c r="F72" s="3">
        <v>266</v>
      </c>
      <c r="G72" s="3">
        <v>266</v>
      </c>
      <c r="H72"/>
      <c r="I72"/>
      <c r="J72"/>
      <c r="K72"/>
      <c r="L72"/>
    </row>
  </sheetData>
  <mergeCells count="11">
    <mergeCell ref="C20:G20"/>
    <mergeCell ref="C34:G34"/>
    <mergeCell ref="C53:F53"/>
    <mergeCell ref="C62:G62"/>
    <mergeCell ref="A1:B1"/>
    <mergeCell ref="A6:A8"/>
    <mergeCell ref="B6:B8"/>
    <mergeCell ref="C1:G1"/>
    <mergeCell ref="C2:G2"/>
    <mergeCell ref="A4:G4"/>
    <mergeCell ref="C6:G7"/>
  </mergeCells>
  <pageMargins left="0.45" right="0.45" top="0.7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HĐ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Nhung</dc:creator>
  <cp:lastModifiedBy>User</cp:lastModifiedBy>
  <cp:lastPrinted>2022-02-08T04:33:55Z</cp:lastPrinted>
  <dcterms:created xsi:type="dcterms:W3CDTF">2021-08-23T07:54:07Z</dcterms:created>
  <dcterms:modified xsi:type="dcterms:W3CDTF">2022-02-08T04:34:42Z</dcterms:modified>
</cp:coreProperties>
</file>